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e\Desktop\Controle Processos - Ana Beatriz\00 Licitações 2026\06 Atualização Licitação Pontes RP (Recurso Federal)\Documentos Nova Licitação\"/>
    </mc:Choice>
  </mc:AlternateContent>
  <bookViews>
    <workbookView xWindow="0" yWindow="0" windowWidth="28800" windowHeight="10635" tabRatio="522"/>
  </bookViews>
  <sheets>
    <sheet name="Orçamento" sheetId="3" r:id="rId1"/>
  </sheets>
  <definedNames>
    <definedName name="_xlnm.Print_Area" localSheetId="0">Orçamento!$A$1:$J$65</definedName>
    <definedName name="dmt">Orçamento!#REF!</definedName>
    <definedName name="tabela">#REF!</definedName>
  </definedNames>
  <calcPr calcId="152511"/>
</workbook>
</file>

<file path=xl/calcChain.xml><?xml version="1.0" encoding="utf-8"?>
<calcChain xmlns="http://schemas.openxmlformats.org/spreadsheetml/2006/main">
  <c r="J11" i="3" l="1"/>
  <c r="I48" i="3" l="1"/>
  <c r="I43" i="3"/>
  <c r="H29" i="3" l="1"/>
  <c r="I29" i="3" s="1"/>
  <c r="J29" i="3" s="1"/>
  <c r="H47" i="3"/>
  <c r="H49" i="3"/>
  <c r="H50" i="3"/>
  <c r="I50" i="3" s="1"/>
  <c r="J50" i="3" s="1"/>
  <c r="H44" i="3"/>
  <c r="I44" i="3" s="1"/>
  <c r="H45" i="3"/>
  <c r="I45" i="3" s="1"/>
  <c r="H46" i="3"/>
  <c r="I46" i="3" s="1"/>
  <c r="J46" i="3" s="1"/>
  <c r="H48" i="3"/>
  <c r="J48" i="3" s="1"/>
  <c r="H40" i="3"/>
  <c r="H12" i="3"/>
  <c r="H13" i="3"/>
  <c r="H15" i="3"/>
  <c r="H16" i="3"/>
  <c r="H17" i="3"/>
  <c r="H18" i="3"/>
  <c r="I18" i="3" s="1"/>
  <c r="H43" i="3"/>
  <c r="H54" i="3"/>
  <c r="I54" i="3" s="1"/>
  <c r="H53" i="3"/>
  <c r="H52" i="3"/>
  <c r="H24" i="3"/>
  <c r="I24" i="3" s="1"/>
  <c r="J24" i="3" s="1"/>
  <c r="H30" i="3"/>
  <c r="I30" i="3" s="1"/>
  <c r="J30" i="3" s="1"/>
  <c r="H25" i="3"/>
  <c r="I25" i="3" s="1"/>
  <c r="J25" i="3" s="1"/>
  <c r="H26" i="3"/>
  <c r="H38" i="3"/>
  <c r="H23" i="3"/>
  <c r="I23" i="3" s="1"/>
  <c r="I47" i="3" l="1"/>
  <c r="J47" i="3" s="1"/>
  <c r="J44" i="3"/>
  <c r="J45" i="3"/>
  <c r="I49" i="3"/>
  <c r="J49" i="3" s="1"/>
  <c r="I40" i="3"/>
  <c r="J40" i="3" s="1"/>
  <c r="J18" i="3"/>
  <c r="I17" i="3"/>
  <c r="I16" i="3"/>
  <c r="I15" i="3"/>
  <c r="J15" i="3" s="1"/>
  <c r="I13" i="3"/>
  <c r="J13" i="3" s="1"/>
  <c r="I12" i="3"/>
  <c r="J12" i="3" s="1"/>
  <c r="J43" i="3"/>
  <c r="J54" i="3"/>
  <c r="I53" i="3"/>
  <c r="J53" i="3" s="1"/>
  <c r="I52" i="3"/>
  <c r="J52" i="3" s="1"/>
  <c r="I38" i="3"/>
  <c r="J38" i="3" s="1"/>
  <c r="J23" i="3"/>
  <c r="J51" i="3" l="1"/>
  <c r="J42" i="3"/>
  <c r="H41" i="3" l="1"/>
  <c r="H37" i="3"/>
  <c r="H39" i="3"/>
  <c r="H36" i="3"/>
  <c r="H33" i="3"/>
  <c r="H34" i="3"/>
  <c r="H31" i="3"/>
  <c r="H32" i="3"/>
  <c r="H20" i="3"/>
  <c r="H21" i="3"/>
  <c r="I26" i="3" l="1"/>
  <c r="J26" i="3" s="1"/>
  <c r="I33" i="3"/>
  <c r="J33" i="3" s="1"/>
  <c r="I36" i="3"/>
  <c r="J36" i="3" s="1"/>
  <c r="I32" i="3"/>
  <c r="J32" i="3" s="1"/>
  <c r="I39" i="3"/>
  <c r="J39" i="3" s="1"/>
  <c r="I37" i="3"/>
  <c r="J37" i="3" s="1"/>
  <c r="I31" i="3"/>
  <c r="J31" i="3" s="1"/>
  <c r="I41" i="3"/>
  <c r="J41" i="3" s="1"/>
  <c r="I21" i="3"/>
  <c r="I20" i="3"/>
  <c r="J20" i="3" s="1"/>
  <c r="I34" i="3"/>
  <c r="J34" i="3" s="1"/>
  <c r="H27" i="3"/>
  <c r="J28" i="3" l="1"/>
  <c r="J35" i="3"/>
  <c r="I27" i="3"/>
  <c r="J27" i="3" s="1"/>
  <c r="J22" i="3" s="1"/>
  <c r="H19" i="3"/>
  <c r="I19" i="3" l="1"/>
  <c r="J19" i="3" s="1"/>
  <c r="J14" i="3" s="1"/>
  <c r="J55" i="3" s="1"/>
</calcChain>
</file>

<file path=xl/comments1.xml><?xml version="1.0" encoding="utf-8"?>
<comments xmlns="http://schemas.openxmlformats.org/spreadsheetml/2006/main">
  <authors>
    <author>User</author>
  </authors>
  <commentList>
    <comment ref="F12" authorId="0" shapeId="0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1h*22 dias*4 mês=88</t>
        </r>
      </text>
    </comment>
    <comment ref="F15" authorId="0" shapeId="0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2,50*2=5,00 m²</t>
        </r>
      </text>
    </comment>
    <comment ref="F17" authorId="0" shapeId="0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5,50x2,50=13,75 m²</t>
        </r>
      </text>
    </comment>
    <comment ref="F18" authorId="0" shapeId="0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Vp=0,50*1,50*39,00*2=58,50 m³
</t>
        </r>
      </text>
    </comment>
    <comment ref="F19" authorId="0" shapeId="0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Lp=0,30*5,00*39,00=58,50 m³</t>
        </r>
      </text>
    </comment>
    <comment ref="F21" authorId="0" shapeId="0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3,00*11,00*3=99 m²</t>
        </r>
      </text>
    </comment>
  </commentList>
</comments>
</file>

<file path=xl/sharedStrings.xml><?xml version="1.0" encoding="utf-8"?>
<sst xmlns="http://schemas.openxmlformats.org/spreadsheetml/2006/main" count="152" uniqueCount="121">
  <si>
    <t>m²</t>
  </si>
  <si>
    <t>CÓDIGO</t>
  </si>
  <si>
    <t>DESCRIÇÃO DO SERVIÇO</t>
  </si>
  <si>
    <t>UNID.</t>
  </si>
  <si>
    <t>QUANT.</t>
  </si>
  <si>
    <t>m³</t>
  </si>
  <si>
    <t>SERVIÇOS PRELIMINARES</t>
  </si>
  <si>
    <t>Fase: Projeto</t>
  </si>
  <si>
    <t>BDI</t>
  </si>
  <si>
    <t>PREÇO UNITÁRIO</t>
  </si>
  <si>
    <t>PREÇO TOTAL</t>
  </si>
  <si>
    <t xml:space="preserve">CUSTO TOTAL C/BDI </t>
  </si>
  <si>
    <t>1.1</t>
  </si>
  <si>
    <t>1.2</t>
  </si>
  <si>
    <t>2.1</t>
  </si>
  <si>
    <t>Kg</t>
  </si>
  <si>
    <t>2.2</t>
  </si>
  <si>
    <t>2.3</t>
  </si>
  <si>
    <t>3.1</t>
  </si>
  <si>
    <t>3.2</t>
  </si>
  <si>
    <t>3.3</t>
  </si>
  <si>
    <t>3.4</t>
  </si>
  <si>
    <t>3.5</t>
  </si>
  <si>
    <t>SINAPI</t>
  </si>
  <si>
    <t>OBRAS COMPLEMENTARES</t>
  </si>
  <si>
    <t>m</t>
  </si>
  <si>
    <t>4.1</t>
  </si>
  <si>
    <t>4.2</t>
  </si>
  <si>
    <t>4.3</t>
  </si>
  <si>
    <t xml:space="preserve">        PREFEITURA MUNICIPAL DE SÃO BONIFÁCIO</t>
  </si>
  <si>
    <t>Execução de sanitário e vestiário em canteiro de obra em chapa de madeira compensada, não incluso mobiliário. af_02/2016</t>
  </si>
  <si>
    <t>Locação convencional de obra, através de gabarito de tábuas corridas pontaletadas a cada 1,50m, sem reaproveitamento</t>
  </si>
  <si>
    <t>Concretagem de sapatas, fck 30 mpa, com uso de bomba lançamento, adensamento e acabamento. af_11/2016</t>
  </si>
  <si>
    <t>4.4</t>
  </si>
  <si>
    <t>5.1</t>
  </si>
  <si>
    <t>5.2</t>
  </si>
  <si>
    <t>4.5</t>
  </si>
  <si>
    <t xml:space="preserve">                </t>
  </si>
  <si>
    <t>2.4</t>
  </si>
  <si>
    <t>Fabricação, montagem e desmontagem de fôrma de pilares retangulares e estruturas similares com área média das seções maior que 0,25 m², pé-direito simples, em madeira serrada, 2 utilizações. af_09/2020</t>
  </si>
  <si>
    <t>Fabricação de fôrma para pilares e estruturas similares, em chapa de madeira compensada resinada, e = 17 mm. af_09/2020</t>
  </si>
  <si>
    <t>Fabricação, montagem e desmontagem de fôrma para sapata, em chapa de madeira compensada resinada, e=17 mm, 4 utilizações. af_06/2017.</t>
  </si>
  <si>
    <t>Armação de bloco, viga baldrame ou sapata utilizando aço ca-50 de 6,3 montagem. af_06/2017.</t>
  </si>
  <si>
    <t>Armação de estruturas diversas de concreto armado, exceto vigas, pilares, lajes e fundações, utilizando aço ca-50 de 6,3 mm - montagem. af_06/2022.</t>
  </si>
  <si>
    <t>INFRAESTRUTURA - Sapatas</t>
  </si>
  <si>
    <t>Armação de estruturas de concreto armado, exceto vigas, pilares, lajes e fundações, utilizando aço ca-50 de 12,5 mm - montagem. af_06/2022</t>
  </si>
  <si>
    <t>Concretagem de muretas, fck=25 mpa, com uso de bomba - lançamento, adensamento e acabamento. af_02/2022_ps.</t>
  </si>
  <si>
    <t>Corrimão simples, diâmetro externo = 1 1/2, em aço galvanizado. af_04/2019_ps</t>
  </si>
  <si>
    <t>5213863 SICRO</t>
  </si>
  <si>
    <t>Reaterro mecanizado de vala com escavadeira hidráulica (capacidade da caçamba: 0,8 m³/potência: 111 hp), largura de 1,5 a 2,5 m, profundidade de 3,0 a 6,0 m, com solo (sem substituição) de 1ª categoria, com compactador de solos de percussão. af_08/2023.</t>
  </si>
  <si>
    <t>Armação de muro ala e muro testa utilizando aço ca-50 de 16 mm - montagem. af_07/2021</t>
  </si>
  <si>
    <t>Armação de muro ala e muro testa utilizando aço ca-50 de 10 mm - montagem. af_07/2021</t>
  </si>
  <si>
    <t>Armação de muro ala e muro testa utilizando aço ca-50 de 6,3 mm – montagem. af_07/2021</t>
  </si>
  <si>
    <t>Concretagem de cortina de contenção, através de bomba lançamento, adensamento e acabamento. af_07/2019</t>
  </si>
  <si>
    <t>2.5</t>
  </si>
  <si>
    <t>MESOESTRUTURA - Encontros e Pilar</t>
  </si>
  <si>
    <t>5.3</t>
  </si>
  <si>
    <t>5.4</t>
  </si>
  <si>
    <t>Suporte metálico galvanizado para placa de advertência ou regulamentação - lado ou diâmetro de 0,60 m - fornecimento e implantação</t>
  </si>
  <si>
    <t>SUPERESTRUTURA - Sobre Lage e Barreiras</t>
  </si>
  <si>
    <t>SUPERESTRUTURA - Vigas e Lajes Pré moldadas</t>
  </si>
  <si>
    <t>und</t>
  </si>
  <si>
    <t>6.1</t>
  </si>
  <si>
    <t>6.2</t>
  </si>
  <si>
    <t>6.3</t>
  </si>
  <si>
    <t>Laje pré-fabricada (2,45x5,00x0,20) metros</t>
  </si>
  <si>
    <t>Coordenadas Decimais: LAT: -28.022490°  LOG: -48.923860°</t>
  </si>
  <si>
    <t>Extenção: 39,00 metros</t>
  </si>
  <si>
    <t>ADMINISTRAÇÃO LOCAL</t>
  </si>
  <si>
    <t>Engenheiro civil de obra junior com encargos complementares</t>
  </si>
  <si>
    <t>Encarregado geral de obras com encargos complementares</t>
  </si>
  <si>
    <t>H</t>
  </si>
  <si>
    <t>mês</t>
  </si>
  <si>
    <t>Fornecimento e instalação de placa de obra com chapa galvanizada e estrutura de madeira. af_03/2022_ps</t>
  </si>
  <si>
    <t>Entrada de energia elétrica, aérea, monofásica, com caixa de sobrepor, cabo de 10 mm2 e disjuntor din 50a (não incluso o poste de concreto). af_07/2020_ps</t>
  </si>
  <si>
    <t>Demolição de pilares e vigas em concreto armado, de forma mecanizada com martelete, sem reaproveitamento. af_09/2023</t>
  </si>
  <si>
    <t>Demolição de lajes, em concreto armado, de forma mecanizada com martelete, sem reaproveitamento. af_09/2023</t>
  </si>
  <si>
    <t>2.6</t>
  </si>
  <si>
    <t>Carga, manobra e descarga de solos e materiais granulares em caminhão basculante 10 m³ - carga com pá carregadeira (caçamba de 1,7 a 2,8 m³ / 128 hp) e descarga livre (unidade: m3). af_07/2020</t>
  </si>
  <si>
    <t>2.7</t>
  </si>
  <si>
    <t>5.5</t>
  </si>
  <si>
    <t>5.6</t>
  </si>
  <si>
    <t>307732 SICRO</t>
  </si>
  <si>
    <t>Aparelho de apoio de neoprene fretado para estruturas pré-moldadas - fornecimento e instalação</t>
  </si>
  <si>
    <t>dm³</t>
  </si>
  <si>
    <t>6.4</t>
  </si>
  <si>
    <t>Vigas de ponte pré-tracionadas Tipo TR 80x110x2500 cm</t>
  </si>
  <si>
    <t>5915327 SICRO</t>
  </si>
  <si>
    <t>Transporte em cavalo mecânico com dolly de 4 eixos com capacidade de 57 t - rodovia pavimentada</t>
  </si>
  <si>
    <t>Km</t>
  </si>
  <si>
    <t>5915325 SICRO</t>
  </si>
  <si>
    <t>Transporte em cavalo mecânico com dolly de 4 eixos com capacidade de 57 t - rodovia em leito natural</t>
  </si>
  <si>
    <t>5915400 SICRO</t>
  </si>
  <si>
    <t>Carga, descarga e manobra de vigas pré-moldadas de até 500 kN em cavalo mecânico com dolly de 4 eixos com capacidade de 57t</t>
  </si>
  <si>
    <t>6.6</t>
  </si>
  <si>
    <t>5915012 SICRO</t>
  </si>
  <si>
    <t>Transporte com caminhão carroceria com capacidade de 11 t e com guindauto de 45 t.m - rodovia em leito natural</t>
  </si>
  <si>
    <t>TKm</t>
  </si>
  <si>
    <t>6.7</t>
  </si>
  <si>
    <t>5915014 SICRO</t>
  </si>
  <si>
    <t>Transporte com caminhão carroceria com capacidade de 11 t e com guindauto de 45 t.m - rodovia pavimentada</t>
  </si>
  <si>
    <t>6.5</t>
  </si>
  <si>
    <t>Lançamento de viga pré-moldada de 500 a 750 kN com utilização de guindaste</t>
  </si>
  <si>
    <t>3806421 SICRO</t>
  </si>
  <si>
    <t>6.8</t>
  </si>
  <si>
    <t>7.1</t>
  </si>
  <si>
    <t>7.2</t>
  </si>
  <si>
    <t>7.3</t>
  </si>
  <si>
    <t>TOTAL DO ORÇAMENTO DA RECOSTRUÇÃO DA PONTE SB 479</t>
  </si>
  <si>
    <t>OBRA: RECONSTRUÇÃO PONTE SB 479</t>
  </si>
  <si>
    <t>Escavação mecanizada para bloco de coroamento ou sapata com retroescavadeira (incluindo escavação para colocação de fôrmas). af_06/2017</t>
  </si>
  <si>
    <t>4.6</t>
  </si>
  <si>
    <t>DATA DA PLANILHA REFERÊNCIA SINAPI:</t>
  </si>
  <si>
    <t xml:space="preserve">                                  PLANILHA ORÇAMENTÁRIA</t>
  </si>
  <si>
    <t>Tubo pvc, série r, água pluvial, dn 75 mm, fornecido e instalado em ramal de encaminhamento. af_06/2022.</t>
  </si>
  <si>
    <t>SB 479 - Próximo ao acesso do Aviário de Herberto Stock</t>
  </si>
  <si>
    <t>BDI DIF</t>
  </si>
  <si>
    <t>Concluído</t>
  </si>
  <si>
    <t>Armação de Bloco, sapata isolada, viga baldrame e sapata continua utilizando aço-50 de 12,5mm - Montagem. AF_01/2024</t>
  </si>
  <si>
    <t>Armação de Bloco, sapata isolada, viga baldrame e sapata continua utilizando aço-50 de 16mm - Montagem. AF_01/2024</t>
  </si>
  <si>
    <t>orçada 1ª 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</si>
</sst>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"/>
    <numFmt numFmtId="165" formatCode="[$R$-416]#,##0.00;[Red]\([$R$-416]#,##0.00\)"/>
  </numFmts>
  <fonts count="19" x14ac:knownFonts="1">
    <font>
      <sz val="10"/>
      <name val="Arial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theme="1"/>
      <name val="Calibri"/>
      <family val="2"/>
    </font>
    <font>
      <sz val="10.5"/>
      <name val="Calibri"/>
      <family val="2"/>
      <scheme val="minor"/>
    </font>
    <font>
      <sz val="10.5"/>
      <name val="Calibri"/>
      <family val="2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name val="Calibri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0.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EFDC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DD2B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2" applyNumberFormat="0" applyAlignment="0" applyProtection="0"/>
  </cellStyleXfs>
  <cellXfs count="139">
    <xf numFmtId="0" fontId="0" fillId="0" borderId="0" xfId="0"/>
    <xf numFmtId="0" fontId="1" fillId="0" borderId="0" xfId="0" applyFont="1"/>
    <xf numFmtId="0" fontId="5" fillId="2" borderId="1" xfId="1" applyFont="1" applyFill="1" applyBorder="1" applyAlignment="1">
      <alignment horizontal="center" vertical="center"/>
    </xf>
    <xf numFmtId="4" fontId="5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left" vertical="center"/>
    </xf>
    <xf numFmtId="2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49" fontId="4" fillId="4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 wrapText="1"/>
    </xf>
    <xf numFmtId="4" fontId="4" fillId="4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center"/>
    </xf>
    <xf numFmtId="4" fontId="4" fillId="2" borderId="1" xfId="1" applyNumberFormat="1" applyFont="1" applyFill="1" applyBorder="1" applyAlignment="1">
      <alignment horizontal="right"/>
    </xf>
    <xf numFmtId="2" fontId="1" fillId="0" borderId="0" xfId="0" applyNumberFormat="1" applyFont="1"/>
    <xf numFmtId="2" fontId="6" fillId="0" borderId="0" xfId="0" applyNumberFormat="1" applyFont="1"/>
    <xf numFmtId="2" fontId="6" fillId="0" borderId="0" xfId="0" applyNumberFormat="1" applyFont="1" applyAlignment="1">
      <alignment horizontal="center"/>
    </xf>
    <xf numFmtId="0" fontId="7" fillId="0" borderId="0" xfId="0" applyFont="1"/>
    <xf numFmtId="2" fontId="7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4" fontId="1" fillId="0" borderId="0" xfId="0" applyNumberFormat="1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right"/>
    </xf>
    <xf numFmtId="4" fontId="5" fillId="2" borderId="6" xfId="1" applyNumberFormat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2" fontId="4" fillId="2" borderId="7" xfId="1" applyNumberFormat="1" applyFont="1" applyFill="1" applyBorder="1" applyAlignment="1">
      <alignment horizontal="left" vertical="center"/>
    </xf>
    <xf numFmtId="2" fontId="4" fillId="2" borderId="7" xfId="1" applyNumberFormat="1" applyFont="1" applyFill="1" applyBorder="1" applyAlignment="1">
      <alignment horizontal="center" vertical="center"/>
    </xf>
    <xf numFmtId="4" fontId="4" fillId="2" borderId="7" xfId="1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4" fontId="4" fillId="0" borderId="12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0" fontId="7" fillId="0" borderId="11" xfId="0" applyFont="1" applyBorder="1"/>
    <xf numFmtId="0" fontId="7" fillId="0" borderId="12" xfId="0" applyFont="1" applyBorder="1"/>
    <xf numFmtId="0" fontId="6" fillId="0" borderId="1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4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0" fontId="1" fillId="0" borderId="9" xfId="0" applyFont="1" applyBorder="1"/>
    <xf numFmtId="14" fontId="2" fillId="0" borderId="14" xfId="0" applyNumberFormat="1" applyFont="1" applyBorder="1" applyAlignment="1">
      <alignment horizontal="center"/>
    </xf>
    <xf numFmtId="0" fontId="9" fillId="0" borderId="1" xfId="1" applyFont="1" applyFill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center" vertical="center"/>
    </xf>
    <xf numFmtId="4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2" fontId="9" fillId="0" borderId="1" xfId="1" applyNumberFormat="1" applyFont="1" applyFill="1" applyBorder="1" applyAlignment="1">
      <alignment vertical="center"/>
    </xf>
    <xf numFmtId="4" fontId="9" fillId="0" borderId="1" xfId="1" applyNumberFormat="1" applyFont="1" applyFill="1" applyBorder="1" applyAlignment="1">
      <alignment vertical="center"/>
    </xf>
    <xf numFmtId="1" fontId="4" fillId="2" borderId="7" xfId="1" applyNumberFormat="1" applyFont="1" applyFill="1" applyBorder="1" applyAlignment="1">
      <alignment horizontal="center" vertical="center"/>
    </xf>
    <xf numFmtId="49" fontId="2" fillId="0" borderId="12" xfId="0" applyNumberFormat="1" applyFont="1" applyBorder="1" applyAlignment="1">
      <alignment vertical="center"/>
    </xf>
    <xf numFmtId="4" fontId="12" fillId="0" borderId="0" xfId="0" applyNumberFormat="1" applyFont="1" applyAlignment="1">
      <alignment horizontal="center" vertical="center"/>
    </xf>
    <xf numFmtId="4" fontId="11" fillId="0" borderId="1" xfId="1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2" fontId="11" fillId="0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2" fontId="14" fillId="0" borderId="1" xfId="1" applyNumberFormat="1" applyFont="1" applyFill="1" applyBorder="1" applyAlignment="1">
      <alignment horizontal="center" vertical="center"/>
    </xf>
    <xf numFmtId="4" fontId="14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left" vertical="center" wrapText="1"/>
    </xf>
    <xf numFmtId="4" fontId="9" fillId="0" borderId="5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4" fontId="9" fillId="0" borderId="7" xfId="1" applyNumberFormat="1" applyFont="1" applyFill="1" applyBorder="1" applyAlignment="1">
      <alignment horizontal="center" vertical="center"/>
    </xf>
    <xf numFmtId="2" fontId="9" fillId="0" borderId="7" xfId="1" applyNumberFormat="1" applyFont="1" applyFill="1" applyBorder="1" applyAlignment="1">
      <alignment horizontal="center" vertical="center"/>
    </xf>
    <xf numFmtId="4" fontId="11" fillId="0" borderId="7" xfId="1" applyNumberFormat="1" applyFont="1" applyFill="1" applyBorder="1" applyAlignment="1">
      <alignment horizontal="center" vertical="center"/>
    </xf>
    <xf numFmtId="4" fontId="4" fillId="2" borderId="7" xfId="1" applyNumberFormat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7" xfId="0" applyFont="1" applyBorder="1" applyAlignment="1">
      <alignment vertical="top" wrapText="1"/>
    </xf>
    <xf numFmtId="0" fontId="1" fillId="5" borderId="1" xfId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left" vertical="center"/>
    </xf>
    <xf numFmtId="2" fontId="1" fillId="5" borderId="1" xfId="1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2" fontId="4" fillId="2" borderId="1" xfId="1" applyNumberFormat="1" applyFont="1" applyFill="1" applyBorder="1" applyAlignment="1"/>
    <xf numFmtId="4" fontId="9" fillId="2" borderId="1" xfId="1" applyNumberFormat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top" wrapText="1"/>
    </xf>
    <xf numFmtId="0" fontId="9" fillId="0" borderId="7" xfId="1" applyFont="1" applyFill="1" applyBorder="1" applyAlignment="1">
      <alignment horizontal="center" vertical="center" wrapText="1"/>
    </xf>
    <xf numFmtId="4" fontId="11" fillId="2" borderId="1" xfId="1" applyNumberFormat="1" applyFont="1" applyFill="1" applyBorder="1" applyAlignment="1">
      <alignment horizontal="center" vertical="center"/>
    </xf>
    <xf numFmtId="0" fontId="18" fillId="0" borderId="7" xfId="1" applyFont="1" applyFill="1" applyBorder="1" applyAlignment="1">
      <alignment horizontal="center" vertical="center" wrapText="1"/>
    </xf>
    <xf numFmtId="1" fontId="11" fillId="0" borderId="7" xfId="1" applyNumberFormat="1" applyFont="1" applyFill="1" applyBorder="1" applyAlignment="1">
      <alignment horizontal="center" vertical="center"/>
    </xf>
    <xf numFmtId="4" fontId="10" fillId="0" borderId="7" xfId="0" applyNumberFormat="1" applyFont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4" fontId="1" fillId="0" borderId="1" xfId="1" applyNumberFormat="1" applyFont="1" applyFill="1" applyBorder="1" applyAlignment="1">
      <alignment horizontal="center" vertical="center"/>
    </xf>
    <xf numFmtId="4" fontId="1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Border="1"/>
    <xf numFmtId="49" fontId="8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0" fontId="1" fillId="0" borderId="0" xfId="0" applyFont="1" applyBorder="1"/>
    <xf numFmtId="49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/>
    <xf numFmtId="0" fontId="7" fillId="0" borderId="0" xfId="0" applyFont="1" applyBorder="1"/>
    <xf numFmtId="0" fontId="4" fillId="0" borderId="0" xfId="0" applyFont="1" applyBorder="1"/>
    <xf numFmtId="49" fontId="6" fillId="0" borderId="3" xfId="0" applyNumberFormat="1" applyFont="1" applyBorder="1" applyAlignment="1">
      <alignment vertical="center"/>
    </xf>
    <xf numFmtId="0" fontId="1" fillId="0" borderId="0" xfId="0" applyFont="1" applyAlignment="1"/>
    <xf numFmtId="0" fontId="11" fillId="6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/>
    </xf>
    <xf numFmtId="0" fontId="9" fillId="6" borderId="4" xfId="1" applyFont="1" applyFill="1" applyBorder="1" applyAlignment="1">
      <alignment horizontal="left" vertical="top" wrapText="1"/>
    </xf>
    <xf numFmtId="2" fontId="9" fillId="6" borderId="1" xfId="1" applyNumberFormat="1" applyFont="1" applyFill="1" applyBorder="1" applyAlignment="1">
      <alignment horizontal="center" vertical="center"/>
    </xf>
    <xf numFmtId="4" fontId="9" fillId="6" borderId="1" xfId="1" applyNumberFormat="1" applyFont="1" applyFill="1" applyBorder="1" applyAlignment="1">
      <alignment horizontal="center" vertical="center"/>
    </xf>
    <xf numFmtId="4" fontId="11" fillId="6" borderId="1" xfId="1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vertical="center" wrapText="1"/>
    </xf>
    <xf numFmtId="0" fontId="9" fillId="6" borderId="1" xfId="1" applyFont="1" applyFill="1" applyBorder="1" applyAlignment="1">
      <alignment horizontal="left" vertical="center" wrapText="1"/>
    </xf>
    <xf numFmtId="4" fontId="18" fillId="2" borderId="1" xfId="1" applyNumberFormat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left"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2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2" fontId="5" fillId="2" borderId="6" xfId="1" applyNumberFormat="1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2" fontId="5" fillId="2" borderId="6" xfId="1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23DC"/>
      <rgbColor rgb="000066CC"/>
      <rgbColor rgb="00FF0000"/>
      <rgbColor rgb="0000FF00"/>
      <rgbColor rgb="0023FF23"/>
      <rgbColor rgb="00FFFF99"/>
      <rgbColor rgb="00FFFF00"/>
      <rgbColor rgb="00FFFFCC"/>
      <rgbColor rgb="000000FF"/>
      <rgbColor rgb="00D9E5FF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BDD2B"/>
      <color rgb="FF00FFCC"/>
      <color rgb="FFFEFDCF"/>
      <color rgb="FFF9F98B"/>
      <color rgb="FFFCFBE8"/>
      <color rgb="FFFBF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2</xdr:row>
      <xdr:rowOff>1</xdr:rowOff>
    </xdr:from>
    <xdr:to>
      <xdr:col>2</xdr:col>
      <xdr:colOff>428625</xdr:colOff>
      <xdr:row>7</xdr:row>
      <xdr:rowOff>48750</xdr:rowOff>
    </xdr:to>
    <xdr:pic>
      <xdr:nvPicPr>
        <xdr:cNvPr id="1027" name="Imagem 1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1" y="304801"/>
          <a:ext cx="895349" cy="810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85"/>
  <sheetViews>
    <sheetView showGridLines="0" tabSelected="1" view="pageBreakPreview" zoomScaleNormal="100" zoomScaleSheetLayoutView="100" workbookViewId="0">
      <selection activeCell="N67" sqref="N67"/>
    </sheetView>
  </sheetViews>
  <sheetFormatPr defaultColWidth="11.42578125" defaultRowHeight="15" x14ac:dyDescent="0.25"/>
  <cols>
    <col min="1" max="1" width="4.7109375" style="1" customWidth="1"/>
    <col min="2" max="3" width="9.28515625" style="1" customWidth="1"/>
    <col min="4" max="4" width="58" style="1" customWidth="1"/>
    <col min="5" max="5" width="6.7109375" style="1" customWidth="1"/>
    <col min="6" max="7" width="9.7109375" style="1" customWidth="1"/>
    <col min="8" max="8" width="10.7109375" style="1" customWidth="1"/>
    <col min="9" max="9" width="9.7109375" style="1" customWidth="1"/>
    <col min="10" max="10" width="12.140625" style="1" customWidth="1"/>
    <col min="11" max="11" width="4.85546875" style="1" customWidth="1"/>
    <col min="12" max="12" width="14.5703125" style="17" customWidth="1"/>
    <col min="13" max="13" width="14.42578125" style="1" customWidth="1"/>
    <col min="14" max="14" width="11.5703125" style="1" customWidth="1"/>
    <col min="15" max="16384" width="11.42578125" style="1"/>
  </cols>
  <sheetData>
    <row r="1" spans="2:12" ht="12" customHeight="1" x14ac:dyDescent="0.25">
      <c r="B1" s="107" t="s">
        <v>37</v>
      </c>
      <c r="C1" s="108"/>
      <c r="D1" s="53"/>
      <c r="E1" s="53"/>
      <c r="F1" s="53"/>
      <c r="G1" s="53"/>
      <c r="H1" s="108"/>
      <c r="I1" s="108"/>
      <c r="J1" s="109"/>
      <c r="L1" s="18"/>
    </row>
    <row r="2" spans="2:12" ht="12" customHeight="1" x14ac:dyDescent="0.25">
      <c r="B2" s="43"/>
      <c r="C2" s="110"/>
      <c r="D2" s="133" t="s">
        <v>113</v>
      </c>
      <c r="E2" s="133"/>
      <c r="F2" s="133"/>
      <c r="G2" s="133"/>
      <c r="H2" s="110"/>
      <c r="I2" s="111"/>
      <c r="J2" s="64"/>
      <c r="L2" s="18"/>
    </row>
    <row r="3" spans="2:12" ht="12" customHeight="1" x14ac:dyDescent="0.25">
      <c r="B3" s="43"/>
      <c r="C3" s="110"/>
      <c r="D3" s="133" t="s">
        <v>29</v>
      </c>
      <c r="E3" s="133"/>
      <c r="F3" s="133"/>
      <c r="G3" s="133"/>
      <c r="H3" s="133"/>
      <c r="I3" s="112"/>
      <c r="J3" s="44"/>
      <c r="L3" s="18"/>
    </row>
    <row r="4" spans="2:12" ht="12" customHeight="1" x14ac:dyDescent="0.25">
      <c r="B4" s="43"/>
      <c r="C4" s="110"/>
      <c r="D4" s="138" t="s">
        <v>109</v>
      </c>
      <c r="E4" s="138"/>
      <c r="F4" s="113"/>
      <c r="G4" s="113"/>
      <c r="H4" s="113"/>
      <c r="I4" s="113"/>
      <c r="J4" s="45"/>
      <c r="L4" s="18"/>
    </row>
    <row r="5" spans="2:12" ht="12" customHeight="1" x14ac:dyDescent="0.25">
      <c r="B5" s="43"/>
      <c r="C5" s="110"/>
      <c r="D5" s="113" t="s">
        <v>115</v>
      </c>
      <c r="E5" s="113"/>
      <c r="F5" s="113"/>
      <c r="G5" s="113"/>
      <c r="H5" s="113"/>
      <c r="I5" s="113"/>
      <c r="J5" s="45"/>
      <c r="L5" s="18"/>
    </row>
    <row r="6" spans="2:12" ht="12" customHeight="1" x14ac:dyDescent="0.25">
      <c r="B6" s="43"/>
      <c r="C6" s="110"/>
      <c r="E6" s="136"/>
      <c r="F6" s="136"/>
      <c r="G6" s="136"/>
      <c r="H6" s="136"/>
      <c r="I6" s="114" t="s">
        <v>8</v>
      </c>
      <c r="J6" s="46">
        <v>24.23</v>
      </c>
      <c r="L6" s="19"/>
    </row>
    <row r="7" spans="2:12" ht="12" customHeight="1" x14ac:dyDescent="0.25">
      <c r="B7" s="43"/>
      <c r="C7" s="110"/>
      <c r="D7" s="106" t="s">
        <v>66</v>
      </c>
      <c r="E7" s="112"/>
      <c r="F7" s="112"/>
      <c r="G7" s="112"/>
      <c r="H7" s="112"/>
      <c r="I7" s="114" t="s">
        <v>116</v>
      </c>
      <c r="J7" s="46">
        <v>14.02</v>
      </c>
      <c r="L7" s="19"/>
    </row>
    <row r="8" spans="2:12" ht="12" customHeight="1" x14ac:dyDescent="0.25">
      <c r="B8" s="47"/>
      <c r="C8" s="115"/>
      <c r="D8" s="113" t="s">
        <v>67</v>
      </c>
      <c r="E8" s="115"/>
      <c r="F8" s="116"/>
      <c r="G8" s="115"/>
      <c r="H8" s="115"/>
      <c r="I8" s="115"/>
      <c r="J8" s="48"/>
      <c r="K8" s="20"/>
      <c r="L8" s="19"/>
    </row>
    <row r="9" spans="2:12" ht="12" customHeight="1" x14ac:dyDescent="0.25">
      <c r="B9" s="49"/>
      <c r="C9" s="50"/>
      <c r="D9" s="117" t="s">
        <v>7</v>
      </c>
      <c r="E9" s="50"/>
      <c r="F9" s="50"/>
      <c r="G9" s="51"/>
      <c r="H9" s="51"/>
      <c r="I9" s="52" t="s">
        <v>112</v>
      </c>
      <c r="J9" s="54">
        <v>46143</v>
      </c>
      <c r="L9" s="19"/>
    </row>
    <row r="10" spans="2:12" ht="45" x14ac:dyDescent="0.25">
      <c r="B10" s="9" t="s">
        <v>1</v>
      </c>
      <c r="C10" s="9" t="s">
        <v>23</v>
      </c>
      <c r="D10" s="10" t="s">
        <v>2</v>
      </c>
      <c r="E10" s="10" t="s">
        <v>3</v>
      </c>
      <c r="F10" s="11" t="s">
        <v>4</v>
      </c>
      <c r="G10" s="12" t="s">
        <v>9</v>
      </c>
      <c r="H10" s="12" t="s">
        <v>10</v>
      </c>
      <c r="I10" s="12" t="s">
        <v>8</v>
      </c>
      <c r="J10" s="13" t="s">
        <v>11</v>
      </c>
      <c r="L10" s="21"/>
    </row>
    <row r="11" spans="2:12" x14ac:dyDescent="0.25">
      <c r="B11" s="14">
        <v>1</v>
      </c>
      <c r="C11" s="14"/>
      <c r="D11" s="5" t="s">
        <v>68</v>
      </c>
      <c r="E11" s="15"/>
      <c r="F11" s="15"/>
      <c r="G11" s="16"/>
      <c r="H11" s="16"/>
      <c r="I11" s="16"/>
      <c r="J11" s="7">
        <f>SUM(J12:J13)</f>
        <v>49433.2</v>
      </c>
      <c r="L11" s="22"/>
    </row>
    <row r="12" spans="2:12" ht="20.100000000000001" customHeight="1" x14ac:dyDescent="0.25">
      <c r="B12" s="86" t="s">
        <v>12</v>
      </c>
      <c r="C12" s="86">
        <v>90777</v>
      </c>
      <c r="D12" s="87" t="s">
        <v>69</v>
      </c>
      <c r="E12" s="88" t="s">
        <v>71</v>
      </c>
      <c r="F12" s="88">
        <v>88</v>
      </c>
      <c r="G12" s="92">
        <v>139.05000000000001</v>
      </c>
      <c r="H12" s="57">
        <f t="shared" ref="H12:H18" si="0">ROUND(F12*G12,2)</f>
        <v>12236.4</v>
      </c>
      <c r="I12" s="57">
        <f t="shared" ref="I12:I18" si="1">ROUND(H12*$J$6/100,2)</f>
        <v>2964.88</v>
      </c>
      <c r="J12" s="57">
        <f t="shared" ref="J12:J18" si="2">ROUND(H12+I12,2)</f>
        <v>15201.28</v>
      </c>
      <c r="L12" s="22"/>
    </row>
    <row r="13" spans="2:12" ht="20.100000000000001" customHeight="1" x14ac:dyDescent="0.25">
      <c r="B13" s="86" t="s">
        <v>13</v>
      </c>
      <c r="C13" s="86">
        <v>93572</v>
      </c>
      <c r="D13" s="87" t="s">
        <v>70</v>
      </c>
      <c r="E13" s="88" t="s">
        <v>72</v>
      </c>
      <c r="F13" s="88">
        <v>4</v>
      </c>
      <c r="G13" s="103">
        <v>6888.82</v>
      </c>
      <c r="H13" s="57">
        <f t="shared" si="0"/>
        <v>27555.279999999999</v>
      </c>
      <c r="I13" s="57">
        <f t="shared" si="1"/>
        <v>6676.64</v>
      </c>
      <c r="J13" s="57">
        <f t="shared" si="2"/>
        <v>34231.919999999998</v>
      </c>
      <c r="L13" s="22"/>
    </row>
    <row r="14" spans="2:12" x14ac:dyDescent="0.25">
      <c r="B14" s="14">
        <v>2</v>
      </c>
      <c r="C14" s="14"/>
      <c r="D14" s="5" t="s">
        <v>6</v>
      </c>
      <c r="E14" s="15"/>
      <c r="F14" s="90"/>
      <c r="G14" s="90"/>
      <c r="H14" s="91"/>
      <c r="I14" s="91"/>
      <c r="J14" s="127">
        <f>SUM(J15+J18+J19+J20)</f>
        <v>29189.97</v>
      </c>
      <c r="L14" s="22"/>
    </row>
    <row r="15" spans="2:12" ht="28.5" x14ac:dyDescent="0.25">
      <c r="B15" s="67" t="s">
        <v>14</v>
      </c>
      <c r="C15" s="55">
        <v>103689</v>
      </c>
      <c r="D15" s="83" t="s">
        <v>73</v>
      </c>
      <c r="E15" s="56" t="s">
        <v>0</v>
      </c>
      <c r="F15" s="57">
        <v>5</v>
      </c>
      <c r="G15" s="66">
        <v>502.32</v>
      </c>
      <c r="H15" s="57">
        <f t="shared" si="0"/>
        <v>2511.6</v>
      </c>
      <c r="I15" s="57">
        <f t="shared" si="1"/>
        <v>608.55999999999995</v>
      </c>
      <c r="J15" s="57">
        <f t="shared" si="2"/>
        <v>3120.16</v>
      </c>
      <c r="L15" s="22"/>
    </row>
    <row r="16" spans="2:12" ht="42.75" x14ac:dyDescent="0.25">
      <c r="B16" s="119" t="s">
        <v>16</v>
      </c>
      <c r="C16" s="120">
        <v>101489</v>
      </c>
      <c r="D16" s="121" t="s">
        <v>74</v>
      </c>
      <c r="E16" s="122" t="s">
        <v>61</v>
      </c>
      <c r="F16" s="123">
        <v>1</v>
      </c>
      <c r="G16" s="124"/>
      <c r="H16" s="123">
        <f t="shared" si="0"/>
        <v>0</v>
      </c>
      <c r="I16" s="123">
        <f t="shared" si="1"/>
        <v>0</v>
      </c>
      <c r="J16" s="123" t="s">
        <v>117</v>
      </c>
      <c r="L16" s="22"/>
    </row>
    <row r="17" spans="2:12" ht="28.5" x14ac:dyDescent="0.25">
      <c r="B17" s="119" t="s">
        <v>17</v>
      </c>
      <c r="C17" s="120">
        <v>93212</v>
      </c>
      <c r="D17" s="125" t="s">
        <v>30</v>
      </c>
      <c r="E17" s="122" t="s">
        <v>0</v>
      </c>
      <c r="F17" s="123">
        <v>13.75</v>
      </c>
      <c r="G17" s="124"/>
      <c r="H17" s="123">
        <f t="shared" si="0"/>
        <v>0</v>
      </c>
      <c r="I17" s="123">
        <f t="shared" si="1"/>
        <v>0</v>
      </c>
      <c r="J17" s="123" t="s">
        <v>117</v>
      </c>
      <c r="L17" s="22"/>
    </row>
    <row r="18" spans="2:12" ht="28.5" x14ac:dyDescent="0.25">
      <c r="B18" s="67" t="s">
        <v>38</v>
      </c>
      <c r="C18" s="55">
        <v>97627</v>
      </c>
      <c r="D18" s="89" t="s">
        <v>75</v>
      </c>
      <c r="E18" s="56" t="s">
        <v>5</v>
      </c>
      <c r="F18" s="56">
        <v>58.5</v>
      </c>
      <c r="G18" s="66">
        <v>232.28</v>
      </c>
      <c r="H18" s="57">
        <f t="shared" si="0"/>
        <v>13588.38</v>
      </c>
      <c r="I18" s="57">
        <f t="shared" si="1"/>
        <v>3292.46</v>
      </c>
      <c r="J18" s="57">
        <f t="shared" si="2"/>
        <v>16880.84</v>
      </c>
      <c r="L18" s="22"/>
    </row>
    <row r="19" spans="2:12" ht="28.5" x14ac:dyDescent="0.25">
      <c r="B19" s="67" t="s">
        <v>54</v>
      </c>
      <c r="C19" s="55">
        <v>97629</v>
      </c>
      <c r="D19" s="89" t="s">
        <v>76</v>
      </c>
      <c r="E19" s="56" t="s">
        <v>5</v>
      </c>
      <c r="F19" s="57">
        <v>58.5</v>
      </c>
      <c r="G19" s="66">
        <v>108.18</v>
      </c>
      <c r="H19" s="57">
        <f>ROUND(F19*G19,2)</f>
        <v>6328.53</v>
      </c>
      <c r="I19" s="57">
        <f>ROUND(H19*$J$6/100,2)</f>
        <v>1533.4</v>
      </c>
      <c r="J19" s="57">
        <f>ROUND(H19+I19,2)</f>
        <v>7861.93</v>
      </c>
      <c r="L19" s="22"/>
    </row>
    <row r="20" spans="2:12" ht="42.75" x14ac:dyDescent="0.25">
      <c r="B20" s="67" t="s">
        <v>77</v>
      </c>
      <c r="C20" s="55">
        <v>100974</v>
      </c>
      <c r="D20" s="89" t="s">
        <v>78</v>
      </c>
      <c r="E20" s="56" t="s">
        <v>5</v>
      </c>
      <c r="F20" s="57">
        <v>117</v>
      </c>
      <c r="G20" s="65">
        <v>9.1300000000000008</v>
      </c>
      <c r="H20" s="66">
        <f t="shared" ref="H20:H26" si="3">ROUND(F20*G20,2)</f>
        <v>1068.21</v>
      </c>
      <c r="I20" s="66">
        <f t="shared" ref="I20:I50" si="4">ROUND(H20*$J$6/100,2)</f>
        <v>258.83</v>
      </c>
      <c r="J20" s="66">
        <f t="shared" ref="J20:J26" si="5">ROUND(H20+I20,2)</f>
        <v>1327.04</v>
      </c>
      <c r="L20" s="22"/>
    </row>
    <row r="21" spans="2:12" ht="28.5" x14ac:dyDescent="0.25">
      <c r="B21" s="119" t="s">
        <v>79</v>
      </c>
      <c r="C21" s="120">
        <v>99059</v>
      </c>
      <c r="D21" s="126" t="s">
        <v>31</v>
      </c>
      <c r="E21" s="122" t="s">
        <v>0</v>
      </c>
      <c r="F21" s="123">
        <v>99</v>
      </c>
      <c r="G21" s="124"/>
      <c r="H21" s="124">
        <f t="shared" si="3"/>
        <v>0</v>
      </c>
      <c r="I21" s="124">
        <f t="shared" si="4"/>
        <v>0</v>
      </c>
      <c r="J21" s="123" t="s">
        <v>117</v>
      </c>
      <c r="L21" s="22"/>
    </row>
    <row r="22" spans="2:12" x14ac:dyDescent="0.25">
      <c r="B22" s="4">
        <v>3</v>
      </c>
      <c r="C22" s="4"/>
      <c r="D22" s="5" t="s">
        <v>44</v>
      </c>
      <c r="E22" s="6"/>
      <c r="F22" s="7"/>
      <c r="G22" s="7"/>
      <c r="H22" s="7"/>
      <c r="I22" s="7"/>
      <c r="J22" s="7">
        <f>SUM(J23:J27)</f>
        <v>123918.06999999999</v>
      </c>
      <c r="L22" s="22"/>
    </row>
    <row r="23" spans="2:12" ht="42.75" x14ac:dyDescent="0.25">
      <c r="B23" s="67" t="s">
        <v>18</v>
      </c>
      <c r="C23" s="67">
        <v>96541</v>
      </c>
      <c r="D23" s="59" t="s">
        <v>41</v>
      </c>
      <c r="E23" s="56" t="s">
        <v>0</v>
      </c>
      <c r="F23" s="66">
        <v>49.42</v>
      </c>
      <c r="G23" s="67">
        <v>226.74</v>
      </c>
      <c r="H23" s="66">
        <f t="shared" si="3"/>
        <v>11205.49</v>
      </c>
      <c r="I23" s="66">
        <f t="shared" si="4"/>
        <v>2715.09</v>
      </c>
      <c r="J23" s="66">
        <f t="shared" si="5"/>
        <v>13920.58</v>
      </c>
      <c r="L23" s="22"/>
    </row>
    <row r="24" spans="2:12" ht="28.5" x14ac:dyDescent="0.25">
      <c r="B24" s="67" t="s">
        <v>19</v>
      </c>
      <c r="C24" s="67">
        <v>96544</v>
      </c>
      <c r="D24" s="59" t="s">
        <v>42</v>
      </c>
      <c r="E24" s="56" t="s">
        <v>15</v>
      </c>
      <c r="F24" s="66">
        <v>48</v>
      </c>
      <c r="G24" s="67">
        <v>19.61</v>
      </c>
      <c r="H24" s="66">
        <f t="shared" si="3"/>
        <v>941.28</v>
      </c>
      <c r="I24" s="66">
        <f t="shared" si="4"/>
        <v>228.07</v>
      </c>
      <c r="J24" s="66">
        <f t="shared" si="5"/>
        <v>1169.3499999999999</v>
      </c>
      <c r="L24" s="22"/>
    </row>
    <row r="25" spans="2:12" ht="28.5" x14ac:dyDescent="0.25">
      <c r="B25" s="67" t="s">
        <v>20</v>
      </c>
      <c r="C25" s="128">
        <v>104920</v>
      </c>
      <c r="D25" s="59" t="s">
        <v>118</v>
      </c>
      <c r="E25" s="56" t="s">
        <v>15</v>
      </c>
      <c r="F25" s="66">
        <v>155</v>
      </c>
      <c r="G25" s="67">
        <v>11.01</v>
      </c>
      <c r="H25" s="66">
        <f t="shared" ref="H25" si="6">ROUND(F25*G25,2)</f>
        <v>1706.55</v>
      </c>
      <c r="I25" s="66">
        <f t="shared" ref="I25" si="7">ROUND(H25*$J$6/100,2)</f>
        <v>413.5</v>
      </c>
      <c r="J25" s="66">
        <f t="shared" ref="J25" si="8">ROUND(H25+I25,2)</f>
        <v>2120.0500000000002</v>
      </c>
      <c r="L25" s="22"/>
    </row>
    <row r="26" spans="2:12" ht="28.5" x14ac:dyDescent="0.25">
      <c r="B26" s="67" t="s">
        <v>21</v>
      </c>
      <c r="C26" s="128">
        <v>104921</v>
      </c>
      <c r="D26" s="59" t="s">
        <v>119</v>
      </c>
      <c r="E26" s="56" t="s">
        <v>15</v>
      </c>
      <c r="F26" s="66">
        <v>3217.1</v>
      </c>
      <c r="G26" s="67">
        <v>10.18</v>
      </c>
      <c r="H26" s="66">
        <f t="shared" si="3"/>
        <v>32750.080000000002</v>
      </c>
      <c r="I26" s="66">
        <f t="shared" si="4"/>
        <v>7935.34</v>
      </c>
      <c r="J26" s="66">
        <f t="shared" si="5"/>
        <v>40685.42</v>
      </c>
      <c r="L26" s="22"/>
    </row>
    <row r="27" spans="2:12" ht="28.5" x14ac:dyDescent="0.25">
      <c r="B27" s="67" t="s">
        <v>22</v>
      </c>
      <c r="C27" s="67">
        <v>96558</v>
      </c>
      <c r="D27" s="58" t="s">
        <v>32</v>
      </c>
      <c r="E27" s="56" t="s">
        <v>5</v>
      </c>
      <c r="F27" s="66">
        <v>56.78</v>
      </c>
      <c r="G27" s="67">
        <v>935.99</v>
      </c>
      <c r="H27" s="66">
        <f t="shared" ref="H27:H34" si="9">ROUND(F27*G27,2)</f>
        <v>53145.51</v>
      </c>
      <c r="I27" s="66">
        <f t="shared" si="4"/>
        <v>12877.16</v>
      </c>
      <c r="J27" s="66">
        <f t="shared" ref="J27:J34" si="10">ROUND(H27+I27,2)</f>
        <v>66022.67</v>
      </c>
      <c r="L27" s="22"/>
    </row>
    <row r="28" spans="2:12" x14ac:dyDescent="0.25">
      <c r="B28" s="4">
        <v>4</v>
      </c>
      <c r="C28" s="2"/>
      <c r="D28" s="5" t="s">
        <v>55</v>
      </c>
      <c r="E28" s="8"/>
      <c r="F28" s="3"/>
      <c r="G28" s="7"/>
      <c r="H28" s="3"/>
      <c r="I28" s="3"/>
      <c r="J28" s="3">
        <f>SUM(J29:J34)</f>
        <v>269997.40999999997</v>
      </c>
      <c r="L28" s="22"/>
    </row>
    <row r="29" spans="2:12" ht="45" x14ac:dyDescent="0.25">
      <c r="B29" s="100" t="s">
        <v>26</v>
      </c>
      <c r="C29" s="100">
        <v>96521</v>
      </c>
      <c r="D29" s="129" t="s">
        <v>110</v>
      </c>
      <c r="E29" s="130" t="s">
        <v>0</v>
      </c>
      <c r="F29" s="104">
        <v>525</v>
      </c>
      <c r="G29" s="104">
        <v>46.02</v>
      </c>
      <c r="H29" s="103">
        <f t="shared" ref="H29:H30" si="11">ROUND(F29*G29,2)</f>
        <v>24160.5</v>
      </c>
      <c r="I29" s="103">
        <f t="shared" ref="I29:I30" si="12">ROUND(H29*$J$6/100,2)</f>
        <v>5854.09</v>
      </c>
      <c r="J29" s="103">
        <f t="shared" ref="J29:J30" si="13">ROUND(H29+I29,2)</f>
        <v>30014.59</v>
      </c>
      <c r="L29" s="29"/>
    </row>
    <row r="30" spans="2:12" ht="34.5" customHeight="1" x14ac:dyDescent="0.25">
      <c r="B30" s="79" t="s">
        <v>27</v>
      </c>
      <c r="C30" s="79">
        <v>92263</v>
      </c>
      <c r="D30" s="72" t="s">
        <v>40</v>
      </c>
      <c r="E30" s="70" t="s">
        <v>0</v>
      </c>
      <c r="F30" s="71">
        <v>321.76</v>
      </c>
      <c r="G30" s="103">
        <v>176.9</v>
      </c>
      <c r="H30" s="71">
        <f t="shared" si="11"/>
        <v>56919.34</v>
      </c>
      <c r="I30" s="71">
        <f t="shared" si="12"/>
        <v>13791.56</v>
      </c>
      <c r="J30" s="71">
        <f t="shared" si="13"/>
        <v>70710.899999999994</v>
      </c>
      <c r="L30" s="22"/>
    </row>
    <row r="31" spans="2:12" ht="28.5" x14ac:dyDescent="0.25">
      <c r="B31" s="67" t="s">
        <v>28</v>
      </c>
      <c r="C31" s="67">
        <v>102728</v>
      </c>
      <c r="D31" s="60" t="s">
        <v>52</v>
      </c>
      <c r="E31" s="56" t="s">
        <v>15</v>
      </c>
      <c r="F31" s="66">
        <v>277.39999999999998</v>
      </c>
      <c r="G31" s="67">
        <v>15.35</v>
      </c>
      <c r="H31" s="66">
        <f t="shared" si="9"/>
        <v>4258.09</v>
      </c>
      <c r="I31" s="66">
        <f t="shared" si="4"/>
        <v>1031.74</v>
      </c>
      <c r="J31" s="66">
        <f t="shared" si="10"/>
        <v>5289.83</v>
      </c>
      <c r="L31" s="22"/>
    </row>
    <row r="32" spans="2:12" ht="28.5" x14ac:dyDescent="0.25">
      <c r="B32" s="67" t="s">
        <v>33</v>
      </c>
      <c r="C32" s="67">
        <v>102730</v>
      </c>
      <c r="D32" s="60" t="s">
        <v>51</v>
      </c>
      <c r="E32" s="56" t="s">
        <v>15</v>
      </c>
      <c r="F32" s="66">
        <v>107</v>
      </c>
      <c r="G32" s="67">
        <v>12.05</v>
      </c>
      <c r="H32" s="66">
        <f t="shared" si="9"/>
        <v>1289.3499999999999</v>
      </c>
      <c r="I32" s="66">
        <f t="shared" si="4"/>
        <v>312.41000000000003</v>
      </c>
      <c r="J32" s="66">
        <f t="shared" si="10"/>
        <v>1601.76</v>
      </c>
      <c r="L32" s="22"/>
    </row>
    <row r="33" spans="2:12" ht="28.5" x14ac:dyDescent="0.25">
      <c r="B33" s="67" t="s">
        <v>36</v>
      </c>
      <c r="C33" s="67">
        <v>102732</v>
      </c>
      <c r="D33" s="69" t="s">
        <v>50</v>
      </c>
      <c r="E33" s="68" t="s">
        <v>15</v>
      </c>
      <c r="F33" s="66">
        <v>6234</v>
      </c>
      <c r="G33" s="67">
        <v>9.2200000000000006</v>
      </c>
      <c r="H33" s="66">
        <f t="shared" si="9"/>
        <v>57477.48</v>
      </c>
      <c r="I33" s="66">
        <f t="shared" si="4"/>
        <v>13926.79</v>
      </c>
      <c r="J33" s="66">
        <f t="shared" si="10"/>
        <v>71404.27</v>
      </c>
      <c r="L33" s="22"/>
    </row>
    <row r="34" spans="2:12" ht="30" x14ac:dyDescent="0.25">
      <c r="B34" s="67" t="s">
        <v>111</v>
      </c>
      <c r="C34" s="67">
        <v>100349</v>
      </c>
      <c r="D34" s="101" t="s">
        <v>53</v>
      </c>
      <c r="E34" s="56" t="s">
        <v>5</v>
      </c>
      <c r="F34" s="66">
        <v>89.46</v>
      </c>
      <c r="G34" s="67">
        <v>818.6</v>
      </c>
      <c r="H34" s="66">
        <f t="shared" si="9"/>
        <v>73231.960000000006</v>
      </c>
      <c r="I34" s="66">
        <f t="shared" si="4"/>
        <v>17744.099999999999</v>
      </c>
      <c r="J34" s="66">
        <f t="shared" si="10"/>
        <v>90976.06</v>
      </c>
      <c r="L34" s="22"/>
    </row>
    <row r="35" spans="2:12" x14ac:dyDescent="0.25">
      <c r="B35" s="4">
        <v>5</v>
      </c>
      <c r="C35" s="2"/>
      <c r="D35" s="5" t="s">
        <v>59</v>
      </c>
      <c r="E35" s="8"/>
      <c r="F35" s="3"/>
      <c r="G35" s="7"/>
      <c r="H35" s="3"/>
      <c r="I35" s="3"/>
      <c r="J35" s="3">
        <f>SUM(J36:J41)</f>
        <v>95625.650000000009</v>
      </c>
      <c r="L35" s="22"/>
    </row>
    <row r="36" spans="2:12" ht="57" x14ac:dyDescent="0.25">
      <c r="B36" s="67" t="s">
        <v>34</v>
      </c>
      <c r="C36" s="67">
        <v>92411</v>
      </c>
      <c r="D36" s="60" t="s">
        <v>39</v>
      </c>
      <c r="E36" s="56" t="s">
        <v>0</v>
      </c>
      <c r="F36" s="66">
        <v>142.74</v>
      </c>
      <c r="G36" s="66">
        <v>188.86</v>
      </c>
      <c r="H36" s="66">
        <f t="shared" ref="H36:H41" si="14">ROUND(F36*G36,2)</f>
        <v>26957.88</v>
      </c>
      <c r="I36" s="66">
        <f t="shared" si="4"/>
        <v>6531.89</v>
      </c>
      <c r="J36" s="66">
        <f t="shared" ref="J36:J41" si="15">ROUND(H36+I36,2)</f>
        <v>33489.769999999997</v>
      </c>
      <c r="L36" s="22"/>
    </row>
    <row r="37" spans="2:12" ht="43.5" customHeight="1" x14ac:dyDescent="0.25">
      <c r="B37" s="67" t="s">
        <v>35</v>
      </c>
      <c r="C37" s="67">
        <v>92916</v>
      </c>
      <c r="D37" s="82" t="s">
        <v>43</v>
      </c>
      <c r="E37" s="56" t="s">
        <v>15</v>
      </c>
      <c r="F37" s="66">
        <v>635.9</v>
      </c>
      <c r="G37" s="66">
        <v>16.25</v>
      </c>
      <c r="H37" s="66">
        <f t="shared" si="14"/>
        <v>10333.379999999999</v>
      </c>
      <c r="I37" s="66">
        <f t="shared" si="4"/>
        <v>2503.7800000000002</v>
      </c>
      <c r="J37" s="66">
        <f t="shared" si="15"/>
        <v>12837.16</v>
      </c>
      <c r="L37" s="22"/>
    </row>
    <row r="38" spans="2:12" ht="30" customHeight="1" x14ac:dyDescent="0.25">
      <c r="B38" s="67" t="s">
        <v>56</v>
      </c>
      <c r="C38" s="67">
        <v>92921</v>
      </c>
      <c r="D38" s="84" t="s">
        <v>45</v>
      </c>
      <c r="E38" s="56" t="s">
        <v>15</v>
      </c>
      <c r="F38" s="66">
        <v>315.89999999999998</v>
      </c>
      <c r="G38" s="66">
        <v>9.89</v>
      </c>
      <c r="H38" s="66">
        <f t="shared" si="14"/>
        <v>3124.25</v>
      </c>
      <c r="I38" s="66">
        <f t="shared" si="4"/>
        <v>757.01</v>
      </c>
      <c r="J38" s="66">
        <f t="shared" si="15"/>
        <v>3881.26</v>
      </c>
      <c r="L38" s="22"/>
    </row>
    <row r="39" spans="2:12" ht="31.5" customHeight="1" x14ac:dyDescent="0.25">
      <c r="B39" s="67" t="s">
        <v>57</v>
      </c>
      <c r="C39" s="67">
        <v>103685</v>
      </c>
      <c r="D39" s="60" t="s">
        <v>46</v>
      </c>
      <c r="E39" s="56" t="s">
        <v>5</v>
      </c>
      <c r="F39" s="66">
        <v>41.76</v>
      </c>
      <c r="G39" s="66">
        <v>817.46</v>
      </c>
      <c r="H39" s="66">
        <f t="shared" si="14"/>
        <v>34137.129999999997</v>
      </c>
      <c r="I39" s="66">
        <f t="shared" si="4"/>
        <v>8271.43</v>
      </c>
      <c r="J39" s="66">
        <f t="shared" si="15"/>
        <v>42408.56</v>
      </c>
      <c r="L39" s="22"/>
    </row>
    <row r="40" spans="2:12" ht="31.5" customHeight="1" x14ac:dyDescent="0.25">
      <c r="B40" s="67" t="s">
        <v>80</v>
      </c>
      <c r="C40" s="93" t="s">
        <v>82</v>
      </c>
      <c r="D40" s="60" t="s">
        <v>83</v>
      </c>
      <c r="E40" s="56" t="s">
        <v>84</v>
      </c>
      <c r="F40" s="66">
        <v>16.25</v>
      </c>
      <c r="G40" s="66">
        <v>127.53</v>
      </c>
      <c r="H40" s="66">
        <f t="shared" si="14"/>
        <v>2072.36</v>
      </c>
      <c r="I40" s="66">
        <f t="shared" si="4"/>
        <v>502.13</v>
      </c>
      <c r="J40" s="66">
        <f t="shared" si="15"/>
        <v>2574.4899999999998</v>
      </c>
      <c r="L40" s="22"/>
    </row>
    <row r="41" spans="2:12" ht="28.5" x14ac:dyDescent="0.25">
      <c r="B41" s="67" t="s">
        <v>81</v>
      </c>
      <c r="C41" s="128">
        <v>89511</v>
      </c>
      <c r="D41" s="60" t="s">
        <v>114</v>
      </c>
      <c r="E41" s="56" t="s">
        <v>25</v>
      </c>
      <c r="F41" s="66">
        <v>8</v>
      </c>
      <c r="G41" s="66">
        <v>43.71</v>
      </c>
      <c r="H41" s="66">
        <f t="shared" si="14"/>
        <v>349.68</v>
      </c>
      <c r="I41" s="66">
        <f t="shared" si="4"/>
        <v>84.73</v>
      </c>
      <c r="J41" s="66">
        <f t="shared" si="15"/>
        <v>434.41</v>
      </c>
      <c r="L41" s="22"/>
    </row>
    <row r="42" spans="2:12" x14ac:dyDescent="0.25">
      <c r="B42" s="63">
        <v>6</v>
      </c>
      <c r="C42" s="40"/>
      <c r="D42" s="40" t="s">
        <v>60</v>
      </c>
      <c r="E42" s="40"/>
      <c r="F42" s="40"/>
      <c r="G42" s="40"/>
      <c r="H42" s="40"/>
      <c r="I42" s="96"/>
      <c r="J42" s="78">
        <f>SUM(J43:J50)</f>
        <v>525442.41</v>
      </c>
      <c r="L42" s="22"/>
    </row>
    <row r="43" spans="2:12" ht="28.5" x14ac:dyDescent="0.25">
      <c r="B43" s="80" t="s">
        <v>62</v>
      </c>
      <c r="C43" s="97" t="s">
        <v>120</v>
      </c>
      <c r="D43" s="85" t="s">
        <v>86</v>
      </c>
      <c r="E43" s="76" t="s">
        <v>25</v>
      </c>
      <c r="F43" s="77">
        <v>156</v>
      </c>
      <c r="G43" s="77">
        <v>1567</v>
      </c>
      <c r="H43" s="77">
        <f t="shared" ref="H43:H47" si="16">ROUND(F43*G43,2)</f>
        <v>244452</v>
      </c>
      <c r="I43" s="66">
        <f>ROUND(H43*$J$7/100,2)</f>
        <v>34272.17</v>
      </c>
      <c r="J43" s="77">
        <f t="shared" ref="J43:J50" si="17">ROUND(H43+I43,2)</f>
        <v>278724.17</v>
      </c>
      <c r="L43" s="22"/>
    </row>
    <row r="44" spans="2:12" ht="28.5" customHeight="1" x14ac:dyDescent="0.25">
      <c r="B44" s="80" t="s">
        <v>63</v>
      </c>
      <c r="C44" s="95" t="s">
        <v>87</v>
      </c>
      <c r="D44" s="94" t="s">
        <v>88</v>
      </c>
      <c r="E44" s="75" t="s">
        <v>89</v>
      </c>
      <c r="F44" s="77">
        <v>85</v>
      </c>
      <c r="G44" s="77">
        <v>55.48</v>
      </c>
      <c r="H44" s="77">
        <f t="shared" si="16"/>
        <v>4715.8</v>
      </c>
      <c r="I44" s="66">
        <f t="shared" si="4"/>
        <v>1142.6400000000001</v>
      </c>
      <c r="J44" s="77">
        <f t="shared" si="17"/>
        <v>5858.44</v>
      </c>
      <c r="L44" s="22"/>
    </row>
    <row r="45" spans="2:12" ht="28.5" customHeight="1" x14ac:dyDescent="0.25">
      <c r="B45" s="80" t="s">
        <v>64</v>
      </c>
      <c r="C45" s="95" t="s">
        <v>90</v>
      </c>
      <c r="D45" s="94" t="s">
        <v>91</v>
      </c>
      <c r="E45" s="75" t="s">
        <v>89</v>
      </c>
      <c r="F45" s="77">
        <v>20</v>
      </c>
      <c r="G45" s="77">
        <v>84.57</v>
      </c>
      <c r="H45" s="77">
        <f t="shared" si="16"/>
        <v>1691.4</v>
      </c>
      <c r="I45" s="66">
        <f t="shared" si="4"/>
        <v>409.83</v>
      </c>
      <c r="J45" s="77">
        <f t="shared" si="17"/>
        <v>2101.23</v>
      </c>
      <c r="L45" s="22"/>
    </row>
    <row r="46" spans="2:12" ht="28.5" customHeight="1" x14ac:dyDescent="0.25">
      <c r="B46" s="80" t="s">
        <v>85</v>
      </c>
      <c r="C46" s="95" t="s">
        <v>92</v>
      </c>
      <c r="D46" s="94" t="s">
        <v>93</v>
      </c>
      <c r="E46" s="75" t="s">
        <v>61</v>
      </c>
      <c r="F46" s="77">
        <v>8</v>
      </c>
      <c r="G46" s="77">
        <v>3369.67</v>
      </c>
      <c r="H46" s="77">
        <f t="shared" si="16"/>
        <v>26957.360000000001</v>
      </c>
      <c r="I46" s="66">
        <f t="shared" si="4"/>
        <v>6531.77</v>
      </c>
      <c r="J46" s="77">
        <f t="shared" si="17"/>
        <v>33489.129999999997</v>
      </c>
      <c r="L46" s="22"/>
    </row>
    <row r="47" spans="2:12" ht="28.5" customHeight="1" x14ac:dyDescent="0.25">
      <c r="B47" s="80" t="s">
        <v>101</v>
      </c>
      <c r="C47" s="95" t="s">
        <v>103</v>
      </c>
      <c r="D47" s="99" t="s">
        <v>102</v>
      </c>
      <c r="E47" s="75" t="s">
        <v>61</v>
      </c>
      <c r="F47" s="77">
        <v>8</v>
      </c>
      <c r="G47" s="77">
        <v>4837.74</v>
      </c>
      <c r="H47" s="77">
        <f t="shared" si="16"/>
        <v>38701.919999999998</v>
      </c>
      <c r="I47" s="66">
        <f t="shared" si="4"/>
        <v>9377.48</v>
      </c>
      <c r="J47" s="77">
        <f t="shared" si="17"/>
        <v>48079.4</v>
      </c>
      <c r="L47" s="22"/>
    </row>
    <row r="48" spans="2:12" ht="28.5" x14ac:dyDescent="0.25">
      <c r="B48" s="98" t="s">
        <v>94</v>
      </c>
      <c r="C48" s="97" t="s">
        <v>120</v>
      </c>
      <c r="D48" s="85" t="s">
        <v>65</v>
      </c>
      <c r="E48" s="76" t="s">
        <v>61</v>
      </c>
      <c r="F48" s="77">
        <v>16</v>
      </c>
      <c r="G48" s="77">
        <v>7980</v>
      </c>
      <c r="H48" s="77">
        <f t="shared" ref="H48:H50" si="18">ROUND(F48*G48,2)</f>
        <v>127680</v>
      </c>
      <c r="I48" s="66">
        <f>ROUND(H48*$J$7/100,2)</f>
        <v>17900.740000000002</v>
      </c>
      <c r="J48" s="77">
        <f t="shared" si="17"/>
        <v>145580.74</v>
      </c>
      <c r="L48" s="22"/>
    </row>
    <row r="49" spans="2:12" ht="28.5" customHeight="1" x14ac:dyDescent="0.25">
      <c r="B49" s="80" t="s">
        <v>98</v>
      </c>
      <c r="C49" s="95" t="s">
        <v>95</v>
      </c>
      <c r="D49" s="94" t="s">
        <v>96</v>
      </c>
      <c r="E49" s="75" t="s">
        <v>97</v>
      </c>
      <c r="F49" s="77">
        <v>1200</v>
      </c>
      <c r="G49" s="77">
        <v>2.0499999999999998</v>
      </c>
      <c r="H49" s="77">
        <f t="shared" si="18"/>
        <v>2460</v>
      </c>
      <c r="I49" s="66">
        <f t="shared" si="4"/>
        <v>596.05999999999995</v>
      </c>
      <c r="J49" s="77">
        <f t="shared" si="17"/>
        <v>3056.06</v>
      </c>
      <c r="L49" s="22"/>
    </row>
    <row r="50" spans="2:12" ht="28.5" customHeight="1" x14ac:dyDescent="0.25">
      <c r="B50" s="67" t="s">
        <v>104</v>
      </c>
      <c r="C50" s="93" t="s">
        <v>99</v>
      </c>
      <c r="D50" s="84" t="s">
        <v>100</v>
      </c>
      <c r="E50" s="57" t="s">
        <v>97</v>
      </c>
      <c r="F50" s="66">
        <v>5100</v>
      </c>
      <c r="G50" s="66">
        <v>1.35</v>
      </c>
      <c r="H50" s="66">
        <f t="shared" si="18"/>
        <v>6885</v>
      </c>
      <c r="I50" s="66">
        <f t="shared" si="4"/>
        <v>1668.24</v>
      </c>
      <c r="J50" s="66">
        <f t="shared" si="17"/>
        <v>8553.24</v>
      </c>
      <c r="L50" s="22"/>
    </row>
    <row r="51" spans="2:12" x14ac:dyDescent="0.25">
      <c r="B51" s="39">
        <v>7</v>
      </c>
      <c r="C51" s="39"/>
      <c r="D51" s="40" t="s">
        <v>24</v>
      </c>
      <c r="E51" s="41"/>
      <c r="F51" s="42"/>
      <c r="G51" s="42"/>
      <c r="H51" s="42"/>
      <c r="I51" s="42"/>
      <c r="J51" s="42">
        <f>SUM(J52:J54)</f>
        <v>22617.829999999998</v>
      </c>
      <c r="L51" s="18"/>
    </row>
    <row r="52" spans="2:12" ht="57" x14ac:dyDescent="0.25">
      <c r="B52" s="67" t="s">
        <v>105</v>
      </c>
      <c r="C52" s="67">
        <v>93373</v>
      </c>
      <c r="D52" s="60" t="s">
        <v>49</v>
      </c>
      <c r="E52" s="56" t="s">
        <v>5</v>
      </c>
      <c r="F52" s="57">
        <v>605</v>
      </c>
      <c r="G52" s="66">
        <v>16.16</v>
      </c>
      <c r="H52" s="57">
        <f t="shared" ref="H52:H54" si="19">ROUND(F52*G52,2)</f>
        <v>9776.7999999999993</v>
      </c>
      <c r="I52" s="73">
        <f t="shared" ref="I52:I54" si="20">ROUND(H52*$J$6/100,2)</f>
        <v>2368.92</v>
      </c>
      <c r="J52" s="62">
        <f t="shared" ref="J52:J54" si="21">ROUND(H52+I52,2)</f>
        <v>12145.72</v>
      </c>
      <c r="L52" s="22"/>
    </row>
    <row r="53" spans="2:12" ht="28.5" x14ac:dyDescent="0.25">
      <c r="B53" s="67" t="s">
        <v>106</v>
      </c>
      <c r="C53" s="67">
        <v>99855</v>
      </c>
      <c r="D53" s="60" t="s">
        <v>47</v>
      </c>
      <c r="E53" s="56" t="s">
        <v>25</v>
      </c>
      <c r="F53" s="57">
        <v>78</v>
      </c>
      <c r="G53" s="66">
        <v>94.79</v>
      </c>
      <c r="H53" s="57">
        <f t="shared" si="19"/>
        <v>7393.62</v>
      </c>
      <c r="I53" s="73">
        <f t="shared" si="20"/>
        <v>1791.47</v>
      </c>
      <c r="J53" s="62">
        <f t="shared" si="21"/>
        <v>9185.09</v>
      </c>
      <c r="L53" s="22"/>
    </row>
    <row r="54" spans="2:12" ht="30.75" customHeight="1" x14ac:dyDescent="0.25">
      <c r="B54" s="67" t="s">
        <v>107</v>
      </c>
      <c r="C54" s="81" t="s">
        <v>48</v>
      </c>
      <c r="D54" s="74" t="s">
        <v>58</v>
      </c>
      <c r="E54" s="61" t="s">
        <v>3</v>
      </c>
      <c r="F54" s="57">
        <v>2</v>
      </c>
      <c r="G54" s="66">
        <v>518</v>
      </c>
      <c r="H54" s="57">
        <f t="shared" si="19"/>
        <v>1036</v>
      </c>
      <c r="I54" s="73">
        <f t="shared" si="20"/>
        <v>251.02</v>
      </c>
      <c r="J54" s="62">
        <f t="shared" si="21"/>
        <v>1287.02</v>
      </c>
      <c r="L54" s="22"/>
    </row>
    <row r="55" spans="2:12" x14ac:dyDescent="0.25">
      <c r="B55" s="135" t="s">
        <v>108</v>
      </c>
      <c r="C55" s="135"/>
      <c r="D55" s="135"/>
      <c r="E55" s="137"/>
      <c r="F55" s="137"/>
      <c r="G55" s="137"/>
      <c r="H55" s="137"/>
      <c r="I55" s="137"/>
      <c r="J55" s="38">
        <f>SUM(J11+J14+J22+J28+J35+J42+J51)</f>
        <v>1116224.54</v>
      </c>
      <c r="L55" s="22"/>
    </row>
    <row r="56" spans="2:12" x14ac:dyDescent="0.25">
      <c r="B56" s="134"/>
      <c r="C56" s="132"/>
      <c r="D56" s="132"/>
      <c r="E56" s="132"/>
      <c r="F56" s="132"/>
      <c r="G56" s="132"/>
      <c r="H56" s="132"/>
      <c r="I56" s="132"/>
      <c r="J56" s="132"/>
    </row>
    <row r="57" spans="2:12" x14ac:dyDescent="0.25">
      <c r="B57" s="132"/>
      <c r="C57" s="132"/>
      <c r="D57" s="132"/>
      <c r="E57" s="132"/>
      <c r="F57" s="132"/>
      <c r="G57" s="132"/>
      <c r="H57" s="132"/>
      <c r="I57" s="132"/>
      <c r="J57" s="132"/>
    </row>
    <row r="58" spans="2:12" x14ac:dyDescent="0.25">
      <c r="B58" s="132"/>
      <c r="C58" s="132"/>
      <c r="D58" s="132"/>
      <c r="E58" s="132"/>
      <c r="F58" s="132"/>
      <c r="G58" s="132"/>
      <c r="H58" s="132"/>
      <c r="I58" s="132"/>
      <c r="J58" s="132"/>
    </row>
    <row r="59" spans="2:12" x14ac:dyDescent="0.25">
      <c r="B59" s="132"/>
      <c r="C59" s="132"/>
      <c r="D59" s="132"/>
      <c r="E59" s="132"/>
      <c r="F59" s="132"/>
      <c r="G59" s="132"/>
      <c r="H59" s="132"/>
      <c r="I59" s="132"/>
      <c r="J59" s="132"/>
    </row>
    <row r="60" spans="2:12" x14ac:dyDescent="0.25">
      <c r="B60" s="102"/>
      <c r="C60" s="102"/>
      <c r="D60" s="102"/>
      <c r="E60" s="102"/>
      <c r="F60" s="102"/>
      <c r="G60" s="102"/>
      <c r="H60" s="102"/>
      <c r="I60" s="102"/>
      <c r="J60" s="102"/>
    </row>
    <row r="62" spans="2:12" x14ac:dyDescent="0.25">
      <c r="J62" s="118"/>
    </row>
    <row r="63" spans="2:12" ht="15" customHeight="1" x14ac:dyDescent="0.25">
      <c r="B63" s="131"/>
      <c r="C63" s="131"/>
      <c r="D63" s="131"/>
      <c r="E63" s="131"/>
      <c r="G63" s="118"/>
      <c r="H63" s="118"/>
      <c r="I63" s="118"/>
      <c r="J63" s="118"/>
    </row>
    <row r="64" spans="2:12" x14ac:dyDescent="0.25">
      <c r="B64" s="131"/>
      <c r="C64" s="131"/>
      <c r="D64" s="131"/>
      <c r="E64" s="118"/>
    </row>
    <row r="65" spans="2:9" x14ac:dyDescent="0.25">
      <c r="D65" s="105"/>
    </row>
    <row r="66" spans="2:9" x14ac:dyDescent="0.25">
      <c r="B66" s="27"/>
      <c r="C66" s="27"/>
      <c r="D66" s="28"/>
      <c r="E66" s="24"/>
      <c r="F66" s="24"/>
      <c r="G66" s="25"/>
      <c r="H66" s="25"/>
      <c r="I66" s="26"/>
    </row>
    <row r="67" spans="2:9" x14ac:dyDescent="0.25">
      <c r="B67" s="23"/>
      <c r="C67" s="23"/>
      <c r="E67" s="24"/>
      <c r="F67" s="24"/>
      <c r="G67" s="25"/>
      <c r="H67" s="25"/>
      <c r="I67" s="26"/>
    </row>
    <row r="68" spans="2:9" x14ac:dyDescent="0.25">
      <c r="B68" s="27"/>
      <c r="C68" s="27"/>
      <c r="D68" s="28"/>
      <c r="E68" s="24"/>
      <c r="F68" s="24"/>
      <c r="G68" s="25"/>
      <c r="H68" s="25"/>
      <c r="I68" s="26"/>
    </row>
    <row r="69" spans="2:9" x14ac:dyDescent="0.25">
      <c r="B69" s="23"/>
      <c r="C69" s="23"/>
      <c r="E69" s="24"/>
      <c r="F69" s="24"/>
      <c r="G69" s="25"/>
      <c r="H69" s="25"/>
      <c r="I69" s="26"/>
    </row>
    <row r="70" spans="2:9" x14ac:dyDescent="0.25">
      <c r="B70" s="23"/>
      <c r="C70" s="23"/>
      <c r="E70" s="24"/>
      <c r="F70" s="24"/>
      <c r="G70" s="29"/>
      <c r="H70" s="29"/>
      <c r="I70" s="26"/>
    </row>
    <row r="71" spans="2:9" x14ac:dyDescent="0.25">
      <c r="B71" s="23"/>
      <c r="C71" s="23"/>
      <c r="D71" s="30"/>
      <c r="E71" s="24"/>
      <c r="F71" s="24"/>
      <c r="G71" s="25"/>
      <c r="H71" s="25"/>
      <c r="I71" s="26"/>
    </row>
    <row r="72" spans="2:9" x14ac:dyDescent="0.25">
      <c r="B72" s="27"/>
      <c r="C72" s="27"/>
      <c r="D72" s="28"/>
      <c r="E72" s="24"/>
      <c r="F72" s="24"/>
      <c r="G72" s="25"/>
      <c r="H72" s="25"/>
      <c r="I72" s="26"/>
    </row>
    <row r="73" spans="2:9" x14ac:dyDescent="0.25">
      <c r="B73" s="23"/>
      <c r="C73" s="23"/>
      <c r="E73" s="24"/>
      <c r="F73" s="24"/>
      <c r="G73" s="25"/>
      <c r="H73" s="25"/>
      <c r="I73" s="26"/>
    </row>
    <row r="74" spans="2:9" x14ac:dyDescent="0.25">
      <c r="B74" s="23"/>
      <c r="C74" s="23"/>
      <c r="E74" s="24"/>
      <c r="F74" s="24"/>
      <c r="G74" s="25"/>
      <c r="H74" s="25"/>
      <c r="I74" s="26"/>
    </row>
    <row r="75" spans="2:9" x14ac:dyDescent="0.25">
      <c r="B75" s="23"/>
      <c r="C75" s="23"/>
      <c r="D75" s="30"/>
      <c r="E75" s="24"/>
      <c r="F75" s="24"/>
      <c r="G75" s="25"/>
      <c r="H75" s="25"/>
      <c r="I75" s="26"/>
    </row>
    <row r="76" spans="2:9" x14ac:dyDescent="0.25">
      <c r="B76" s="23"/>
      <c r="C76" s="23"/>
      <c r="E76" s="24"/>
      <c r="F76" s="24"/>
      <c r="G76" s="25"/>
      <c r="H76" s="25"/>
      <c r="I76" s="26"/>
    </row>
    <row r="77" spans="2:9" x14ac:dyDescent="0.25">
      <c r="B77" s="23"/>
      <c r="C77" s="23"/>
      <c r="E77" s="24"/>
      <c r="F77" s="24"/>
      <c r="G77" s="25"/>
      <c r="H77" s="25"/>
      <c r="I77" s="26"/>
    </row>
    <row r="78" spans="2:9" x14ac:dyDescent="0.25">
      <c r="B78" s="23"/>
      <c r="C78" s="23"/>
      <c r="E78" s="24"/>
      <c r="F78" s="24"/>
      <c r="G78" s="25"/>
      <c r="H78" s="25"/>
      <c r="I78" s="26"/>
    </row>
    <row r="79" spans="2:9" x14ac:dyDescent="0.25">
      <c r="B79" s="31"/>
      <c r="C79" s="31"/>
      <c r="D79" s="32"/>
      <c r="E79" s="19"/>
      <c r="F79" s="19"/>
      <c r="G79" s="33"/>
      <c r="H79" s="33"/>
      <c r="I79" s="34"/>
    </row>
    <row r="80" spans="2:9" x14ac:dyDescent="0.25">
      <c r="B80" s="35"/>
      <c r="C80" s="35"/>
      <c r="E80" s="19"/>
      <c r="F80" s="19"/>
      <c r="G80" s="33"/>
      <c r="H80" s="33"/>
      <c r="I80" s="34"/>
    </row>
    <row r="81" spans="2:9" x14ac:dyDescent="0.25">
      <c r="B81" s="35"/>
      <c r="C81" s="35"/>
      <c r="E81" s="19"/>
      <c r="F81" s="19"/>
      <c r="G81" s="33"/>
      <c r="H81" s="33"/>
      <c r="I81" s="34"/>
    </row>
    <row r="82" spans="2:9" x14ac:dyDescent="0.25">
      <c r="B82" s="35"/>
      <c r="C82" s="35"/>
      <c r="D82" s="36"/>
      <c r="E82" s="19"/>
      <c r="F82" s="19"/>
      <c r="G82" s="33"/>
      <c r="H82" s="33"/>
      <c r="I82" s="34"/>
    </row>
    <row r="83" spans="2:9" x14ac:dyDescent="0.25">
      <c r="B83" s="35"/>
      <c r="C83" s="35"/>
      <c r="D83" s="36"/>
      <c r="E83" s="19"/>
      <c r="F83" s="19"/>
      <c r="G83" s="33"/>
      <c r="H83" s="33"/>
      <c r="I83" s="34"/>
    </row>
    <row r="84" spans="2:9" x14ac:dyDescent="0.25">
      <c r="B84" s="35"/>
      <c r="C84" s="35"/>
      <c r="D84" s="36"/>
      <c r="E84" s="19"/>
      <c r="F84" s="19"/>
      <c r="G84" s="33"/>
      <c r="H84" s="33"/>
      <c r="I84" s="34"/>
    </row>
    <row r="85" spans="2:9" x14ac:dyDescent="0.25">
      <c r="B85" s="35"/>
      <c r="C85" s="35"/>
      <c r="D85" s="37"/>
      <c r="E85" s="19"/>
      <c r="F85" s="19"/>
      <c r="G85" s="33"/>
      <c r="H85" s="33"/>
      <c r="I85" s="34"/>
    </row>
  </sheetData>
  <mergeCells count="12">
    <mergeCell ref="B63:E63"/>
    <mergeCell ref="B64:D64"/>
    <mergeCell ref="B59:J59"/>
    <mergeCell ref="D2:G2"/>
    <mergeCell ref="B56:J56"/>
    <mergeCell ref="B57:J57"/>
    <mergeCell ref="B58:J58"/>
    <mergeCell ref="B55:D55"/>
    <mergeCell ref="E6:H6"/>
    <mergeCell ref="E55:I55"/>
    <mergeCell ref="D4:E4"/>
    <mergeCell ref="D3:H3"/>
  </mergeCells>
  <phoneticPr fontId="0" type="noConversion"/>
  <printOptions gridLinesSet="0"/>
  <pageMargins left="0.25" right="0.25" top="0.75" bottom="0.75" header="0.3" footer="0.3"/>
  <pageSetup paperSize="9" orientation="landscape" r:id="rId1"/>
  <headerFooter alignWithMargins="0"/>
  <rowBreaks count="3" manualBreakCount="3">
    <brk id="21" max="9" man="1"/>
    <brk id="34" max="9" man="1"/>
    <brk id="50" max="9" man="1"/>
  </rowBreaks>
  <ignoredErrors>
    <ignoredError sqref="I48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</vt:lpstr>
      <vt:lpstr>Orçamento!Area_de_impressao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Édio</dc:creator>
  <cp:lastModifiedBy>Usuário do Windows</cp:lastModifiedBy>
  <cp:lastPrinted>2026-07-14T18:47:52Z</cp:lastPrinted>
  <dcterms:created xsi:type="dcterms:W3CDTF">2003-09-17T17:18:34Z</dcterms:created>
  <dcterms:modified xsi:type="dcterms:W3CDTF">2026-07-14T19:31:05Z</dcterms:modified>
</cp:coreProperties>
</file>